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018" sheetId="5" r:id="rId1"/>
  </sheets>
  <definedNames>
    <definedName name="_xlnm.Print_Area" localSheetId="0">'2018'!$A$1:$G$34</definedName>
  </definedNames>
  <calcPr calcId="145621" refMode="R1C1"/>
</workbook>
</file>

<file path=xl/calcChain.xml><?xml version="1.0" encoding="utf-8"?>
<calcChain xmlns="http://schemas.openxmlformats.org/spreadsheetml/2006/main">
  <c r="E11" i="5" l="1"/>
  <c r="B25" i="5"/>
  <c r="E8" i="5"/>
  <c r="B24" i="5" s="1"/>
  <c r="B8" i="5"/>
  <c r="B26" i="5"/>
  <c r="G26" i="5"/>
  <c r="C7" i="5" l="1"/>
  <c r="D8" i="5"/>
  <c r="F8" i="5" s="1"/>
  <c r="E10" i="5"/>
  <c r="B22" i="5"/>
  <c r="B23" i="5"/>
  <c r="D12" i="5"/>
  <c r="C22" i="5" s="1"/>
  <c r="D13" i="5"/>
  <c r="B27" i="5"/>
  <c r="C27" i="5"/>
  <c r="D9" i="5"/>
  <c r="H9" i="5" s="1"/>
  <c r="D11" i="5"/>
  <c r="B7" i="5"/>
  <c r="B10" i="5"/>
  <c r="E14" i="5"/>
  <c r="B28" i="5"/>
  <c r="D17" i="5"/>
  <c r="C28" i="5"/>
  <c r="F14" i="5"/>
  <c r="D14" i="5"/>
  <c r="C14" i="5"/>
  <c r="C10" i="5"/>
  <c r="B14" i="5"/>
  <c r="C23" i="5" l="1"/>
  <c r="D10" i="5"/>
  <c r="D7" i="5"/>
  <c r="D18" i="5" s="1"/>
  <c r="H8" i="5"/>
  <c r="F9" i="5"/>
  <c r="F7" i="5" s="1"/>
  <c r="B18" i="5"/>
  <c r="E7" i="5"/>
  <c r="E18" i="5" s="1"/>
  <c r="C18" i="5"/>
  <c r="C24" i="5"/>
  <c r="C31" i="5" s="1"/>
  <c r="G24" i="5" s="1"/>
  <c r="G25" i="5" s="1"/>
  <c r="G27" i="5" s="1"/>
  <c r="B31" i="5"/>
  <c r="G23" i="5" s="1"/>
  <c r="F18" i="5" l="1"/>
  <c r="G22" i="5"/>
  <c r="J18" i="5"/>
</calcChain>
</file>

<file path=xl/sharedStrings.xml><?xml version="1.0" encoding="utf-8"?>
<sst xmlns="http://schemas.openxmlformats.org/spreadsheetml/2006/main" count="51" uniqueCount="44">
  <si>
    <t>Адрес жилого дома:</t>
  </si>
  <si>
    <t>Период:</t>
  </si>
  <si>
    <t>Доходная часть</t>
  </si>
  <si>
    <t>вид коммунальной услуги</t>
  </si>
  <si>
    <t>всего начислено</t>
  </si>
  <si>
    <t>изменение за период</t>
  </si>
  <si>
    <t>всего к оплате</t>
  </si>
  <si>
    <t>поступило</t>
  </si>
  <si>
    <t>коэффициент сбора</t>
  </si>
  <si>
    <t>Жилищные</t>
  </si>
  <si>
    <t>Содержание жилья</t>
  </si>
  <si>
    <t>Текущий ремонт</t>
  </si>
  <si>
    <t>Коммунальные</t>
  </si>
  <si>
    <t>Субабоненты</t>
  </si>
  <si>
    <t>итого</t>
  </si>
  <si>
    <t>Расходная часть</t>
  </si>
  <si>
    <t>Наименование услуги</t>
  </si>
  <si>
    <t>сальдо по поступлению</t>
  </si>
  <si>
    <t>Примечание</t>
  </si>
  <si>
    <t>Водоснабжение и водоотведение</t>
  </si>
  <si>
    <t>расход</t>
  </si>
  <si>
    <t>доход</t>
  </si>
  <si>
    <t>Услуги  управляющей компании</t>
  </si>
  <si>
    <t>Представитель собственников</t>
  </si>
  <si>
    <t>тепловая энергия</t>
  </si>
  <si>
    <t>Тепловая энергия</t>
  </si>
  <si>
    <t>содержание и текущий ремонт</t>
  </si>
  <si>
    <t>сальдо на начало периода</t>
  </si>
  <si>
    <t>Итоговые данные</t>
  </si>
  <si>
    <t>Представитель УК</t>
  </si>
  <si>
    <t>________________________</t>
  </si>
  <si>
    <t>_________________________</t>
  </si>
  <si>
    <t>водоснабжение и водоотведение</t>
  </si>
  <si>
    <t>ТО</t>
  </si>
  <si>
    <t>ТР</t>
  </si>
  <si>
    <t>Итого</t>
  </si>
  <si>
    <t>сальдо по поступившим денежным средствам</t>
  </si>
  <si>
    <t>сальдо на конец периода</t>
  </si>
  <si>
    <t>Итого сальдо</t>
  </si>
  <si>
    <t>Обслуживание домофона</t>
  </si>
  <si>
    <t>справочно долг по пени</t>
  </si>
  <si>
    <t>Нефтяников 4</t>
  </si>
  <si>
    <t>НЕТ НЕЖИЛЫХ</t>
  </si>
  <si>
    <t>на декабрь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</si>
</sst>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6">
    <xf numFmtId="0" fontId="0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0" fontId="0" fillId="0" borderId="1" xfId="0" applyBorder="1" applyAlignment="1">
      <alignment horizontal="right"/>
    </xf>
    <xf numFmtId="17" fontId="0" fillId="0" borderId="1" xfId="0" applyNumberFormat="1" applyBorder="1"/>
    <xf numFmtId="4" fontId="0" fillId="0" borderId="0" xfId="0" applyNumberFormat="1"/>
    <xf numFmtId="4" fontId="0" fillId="0" borderId="2" xfId="0" applyNumberFormat="1" applyBorder="1" applyAlignment="1">
      <alignment horizontal="right" vertical="center"/>
    </xf>
    <xf numFmtId="0" fontId="6" fillId="0" borderId="1" xfId="0" applyFont="1" applyFill="1" applyBorder="1"/>
    <xf numFmtId="0" fontId="7" fillId="0" borderId="1" xfId="0" applyFont="1" applyFill="1" applyBorder="1"/>
    <xf numFmtId="4" fontId="1" fillId="0" borderId="0" xfId="0" applyNumberFormat="1" applyFont="1"/>
    <xf numFmtId="4" fontId="0" fillId="0" borderId="0" xfId="0" applyNumberFormat="1" applyBorder="1" applyAlignment="1">
      <alignment wrapText="1"/>
    </xf>
    <xf numFmtId="4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0" fillId="0" borderId="3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4" fontId="0" fillId="0" borderId="3" xfId="0" applyNumberFormat="1" applyBorder="1" applyAlignment="1">
      <alignment horizontal="right"/>
    </xf>
    <xf numFmtId="4" fontId="0" fillId="0" borderId="2" xfId="0" applyNumberFormat="1" applyBorder="1" applyAlignment="1">
      <alignment horizontal="right"/>
    </xf>
  </cellXfs>
  <cellStyles count="196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14" xfId="5"/>
    <cellStyle name="Обычный 14 10" xfId="6"/>
    <cellStyle name="Обычный 14 11" xfId="7"/>
    <cellStyle name="Обычный 14 12" xfId="8"/>
    <cellStyle name="Обычный 14 13" xfId="9"/>
    <cellStyle name="Обычный 14 2" xfId="10"/>
    <cellStyle name="Обычный 14 3" xfId="11"/>
    <cellStyle name="Обычный 14 4" xfId="12"/>
    <cellStyle name="Обычный 14 5" xfId="13"/>
    <cellStyle name="Обычный 14 6" xfId="14"/>
    <cellStyle name="Обычный 14 7" xfId="15"/>
    <cellStyle name="Обычный 14 8" xfId="16"/>
    <cellStyle name="Обычный 14 9" xfId="17"/>
    <cellStyle name="Обычный 15" xfId="18"/>
    <cellStyle name="Обычный 17" xfId="19"/>
    <cellStyle name="Обычный 2" xfId="20"/>
    <cellStyle name="Обычный 2 10" xfId="21"/>
    <cellStyle name="Обычный 2 11" xfId="22"/>
    <cellStyle name="Обычный 2 12" xfId="23"/>
    <cellStyle name="Обычный 2 13" xfId="24"/>
    <cellStyle name="Обычный 2 14" xfId="25"/>
    <cellStyle name="Обычный 2 15" xfId="26"/>
    <cellStyle name="Обычный 2 16" xfId="27"/>
    <cellStyle name="Обычный 2 17" xfId="28"/>
    <cellStyle name="Обычный 2 18" xfId="29"/>
    <cellStyle name="Обычный 2 19" xfId="30"/>
    <cellStyle name="Обычный 2 2" xfId="31"/>
    <cellStyle name="Обычный 2 2 2" xfId="32"/>
    <cellStyle name="Обычный 2 2 3" xfId="33"/>
    <cellStyle name="Обычный 2 20" xfId="34"/>
    <cellStyle name="Обычный 2 21" xfId="35"/>
    <cellStyle name="Обычный 2 22" xfId="36"/>
    <cellStyle name="Обычный 2 23" xfId="37"/>
    <cellStyle name="Обычный 2 3" xfId="38"/>
    <cellStyle name="Обычный 2 3 2" xfId="39"/>
    <cellStyle name="Обычный 2 3 3" xfId="40"/>
    <cellStyle name="Обычный 2 4" xfId="41"/>
    <cellStyle name="Обычный 2 4 2" xfId="42"/>
    <cellStyle name="Обычный 2 5" xfId="43"/>
    <cellStyle name="Обычный 2 5 2" xfId="44"/>
    <cellStyle name="Обычный 2 6" xfId="45"/>
    <cellStyle name="Обычный 2 7" xfId="46"/>
    <cellStyle name="Обычный 2 8" xfId="47"/>
    <cellStyle name="Обычный 2 9" xfId="48"/>
    <cellStyle name="Обычный 22" xfId="49"/>
    <cellStyle name="Обычный 23" xfId="50"/>
    <cellStyle name="Обычный 24" xfId="51"/>
    <cellStyle name="Обычный 25" xfId="52"/>
    <cellStyle name="Обычный 26" xfId="53"/>
    <cellStyle name="Обычный 27" xfId="54"/>
    <cellStyle name="Обычный 28" xfId="55"/>
    <cellStyle name="Обычный 29" xfId="56"/>
    <cellStyle name="Обычный 3" xfId="57"/>
    <cellStyle name="Обычный 3 2" xfId="58"/>
    <cellStyle name="Обычный 3 3" xfId="59"/>
    <cellStyle name="Обычный 3 3 2" xfId="60"/>
    <cellStyle name="Обычный 3 3 2 2" xfId="61"/>
    <cellStyle name="Обычный 3 3 2 2 2" xfId="62"/>
    <cellStyle name="Обычный 3 3 2 2 2 2" xfId="63"/>
    <cellStyle name="Обычный 3 3 2 2 3" xfId="64"/>
    <cellStyle name="Обычный 3 3 2 3" xfId="65"/>
    <cellStyle name="Обычный 3 3 2 3 2" xfId="66"/>
    <cellStyle name="Обычный 3 3 2 4" xfId="67"/>
    <cellStyle name="Обычный 3 3 3" xfId="68"/>
    <cellStyle name="Обычный 3 3 3 2" xfId="69"/>
    <cellStyle name="Обычный 3 3 3 2 2" xfId="70"/>
    <cellStyle name="Обычный 3 3 3 2 2 2" xfId="71"/>
    <cellStyle name="Обычный 3 3 3 2 3" xfId="72"/>
    <cellStyle name="Обычный 3 3 3 3" xfId="73"/>
    <cellStyle name="Обычный 3 3 3 3 2" xfId="74"/>
    <cellStyle name="Обычный 3 3 3 4" xfId="75"/>
    <cellStyle name="Обычный 3 3 4" xfId="76"/>
    <cellStyle name="Обычный 3 3 4 2" xfId="77"/>
    <cellStyle name="Обычный 3 3 4 2 2" xfId="78"/>
    <cellStyle name="Обычный 3 3 4 2 2 2" xfId="79"/>
    <cellStyle name="Обычный 3 3 4 2 3" xfId="80"/>
    <cellStyle name="Обычный 3 3 4 3" xfId="81"/>
    <cellStyle name="Обычный 3 3 4 3 2" xfId="82"/>
    <cellStyle name="Обычный 3 3 4 4" xfId="83"/>
    <cellStyle name="Обычный 3 3 5" xfId="84"/>
    <cellStyle name="Обычный 3 3 5 2" xfId="85"/>
    <cellStyle name="Обычный 3 3 5 2 2" xfId="86"/>
    <cellStyle name="Обычный 3 3 5 3" xfId="87"/>
    <cellStyle name="Обычный 3 3 6" xfId="88"/>
    <cellStyle name="Обычный 3 3 6 2" xfId="89"/>
    <cellStyle name="Обычный 3 3 7" xfId="90"/>
    <cellStyle name="Обычный 3 4" xfId="91"/>
    <cellStyle name="Обычный 3 4 2" xfId="92"/>
    <cellStyle name="Обычный 3 4 2 2" xfId="93"/>
    <cellStyle name="Обычный 3 4 2 2 2" xfId="94"/>
    <cellStyle name="Обычный 3 4 2 2 2 2" xfId="95"/>
    <cellStyle name="Обычный 3 4 2 2 3" xfId="96"/>
    <cellStyle name="Обычный 3 4 2 3" xfId="97"/>
    <cellStyle name="Обычный 3 4 2 3 2" xfId="98"/>
    <cellStyle name="Обычный 3 4 2 4" xfId="99"/>
    <cellStyle name="Обычный 3 4 3" xfId="100"/>
    <cellStyle name="Обычный 3 4 3 2" xfId="101"/>
    <cellStyle name="Обычный 3 4 3 2 2" xfId="102"/>
    <cellStyle name="Обычный 3 4 3 2 2 2" xfId="103"/>
    <cellStyle name="Обычный 3 4 3 2 3" xfId="104"/>
    <cellStyle name="Обычный 3 4 3 3" xfId="105"/>
    <cellStyle name="Обычный 3 4 3 3 2" xfId="106"/>
    <cellStyle name="Обычный 3 4 3 4" xfId="107"/>
    <cellStyle name="Обычный 3 4 4" xfId="108"/>
    <cellStyle name="Обычный 3 4 4 2" xfId="109"/>
    <cellStyle name="Обычный 3 4 4 2 2" xfId="110"/>
    <cellStyle name="Обычный 3 4 4 2 2 2" xfId="111"/>
    <cellStyle name="Обычный 3 4 4 2 3" xfId="112"/>
    <cellStyle name="Обычный 3 4 4 3" xfId="113"/>
    <cellStyle name="Обычный 3 4 4 3 2" xfId="114"/>
    <cellStyle name="Обычный 3 4 4 4" xfId="115"/>
    <cellStyle name="Обычный 3 4 5" xfId="116"/>
    <cellStyle name="Обычный 3 4 5 2" xfId="117"/>
    <cellStyle name="Обычный 3 4 5 2 2" xfId="118"/>
    <cellStyle name="Обычный 3 4 5 3" xfId="119"/>
    <cellStyle name="Обычный 3 4 6" xfId="120"/>
    <cellStyle name="Обычный 3 4 6 2" xfId="121"/>
    <cellStyle name="Обычный 3 4 7" xfId="122"/>
    <cellStyle name="Обычный 3 5" xfId="123"/>
    <cellStyle name="Обычный 3 5 2" xfId="124"/>
    <cellStyle name="Обычный 3 5 2 2" xfId="125"/>
    <cellStyle name="Обычный 3 5 2 2 2" xfId="126"/>
    <cellStyle name="Обычный 3 5 2 3" xfId="127"/>
    <cellStyle name="Обычный 3 5 3" xfId="128"/>
    <cellStyle name="Обычный 3 5 3 2" xfId="129"/>
    <cellStyle name="Обычный 3 5 4" xfId="130"/>
    <cellStyle name="Обычный 3 6" xfId="131"/>
    <cellStyle name="Обычный 3 6 2" xfId="132"/>
    <cellStyle name="Обычный 3 6 2 2" xfId="133"/>
    <cellStyle name="Обычный 3 6 2 2 2" xfId="134"/>
    <cellStyle name="Обычный 3 6 2 3" xfId="135"/>
    <cellStyle name="Обычный 3 6 3" xfId="136"/>
    <cellStyle name="Обычный 3 6 3 2" xfId="137"/>
    <cellStyle name="Обычный 3 6 4" xfId="138"/>
    <cellStyle name="Обычный 3 7" xfId="139"/>
    <cellStyle name="Обычный 3 7 2" xfId="140"/>
    <cellStyle name="Обычный 3 7 2 2" xfId="141"/>
    <cellStyle name="Обычный 3 7 3" xfId="142"/>
    <cellStyle name="Обычный 3 8" xfId="143"/>
    <cellStyle name="Обычный 3 8 2" xfId="144"/>
    <cellStyle name="Обычный 3 9" xfId="145"/>
    <cellStyle name="Обычный 30" xfId="146"/>
    <cellStyle name="Обычный 31" xfId="147"/>
    <cellStyle name="Обычный 32" xfId="148"/>
    <cellStyle name="Обычный 4" xfId="149"/>
    <cellStyle name="Обычный 4 2" xfId="150"/>
    <cellStyle name="Обычный 4 3" xfId="151"/>
    <cellStyle name="Обычный 5" xfId="152"/>
    <cellStyle name="Обычный 5 2" xfId="153"/>
    <cellStyle name="Обычный 5 3" xfId="154"/>
    <cellStyle name="Обычный 5 3 2" xfId="155"/>
    <cellStyle name="Обычный 5 3 2 2" xfId="156"/>
    <cellStyle name="Обычный 5 3 2 2 2" xfId="157"/>
    <cellStyle name="Обычный 5 3 2 3" xfId="158"/>
    <cellStyle name="Обычный 5 3 3" xfId="159"/>
    <cellStyle name="Обычный 5 3 3 2" xfId="160"/>
    <cellStyle name="Обычный 5 3 4" xfId="161"/>
    <cellStyle name="Обычный 6" xfId="162"/>
    <cellStyle name="Обычный 6 2" xfId="163"/>
    <cellStyle name="Обычный 6 3" xfId="164"/>
    <cellStyle name="Обычный 6 3 2" xfId="165"/>
    <cellStyle name="Обычный 6 3 2 2" xfId="166"/>
    <cellStyle name="Обычный 6 3 2 2 2" xfId="167"/>
    <cellStyle name="Обычный 6 3 2 3" xfId="168"/>
    <cellStyle name="Обычный 6 3 3" xfId="169"/>
    <cellStyle name="Обычный 6 3 3 2" xfId="170"/>
    <cellStyle name="Обычный 6 3 4" xfId="171"/>
    <cellStyle name="Обычный 6 4" xfId="172"/>
    <cellStyle name="Обычный 6 4 2" xfId="173"/>
    <cellStyle name="Обычный 6 4 2 2" xfId="174"/>
    <cellStyle name="Обычный 6 4 3" xfId="175"/>
    <cellStyle name="Обычный 6 5" xfId="176"/>
    <cellStyle name="Обычный 6 5 2" xfId="177"/>
    <cellStyle name="Обычный 6 6" xfId="178"/>
    <cellStyle name="Обычный 7" xfId="179"/>
    <cellStyle name="Обычный 7 2" xfId="180"/>
    <cellStyle name="Обычный 7 2 2" xfId="181"/>
    <cellStyle name="Обычный 7 2 2 2" xfId="182"/>
    <cellStyle name="Обычный 7 2 3" xfId="183"/>
    <cellStyle name="Обычный 7 3" xfId="184"/>
    <cellStyle name="Обычный 7 3 2" xfId="185"/>
    <cellStyle name="Обычный 7 4" xfId="186"/>
    <cellStyle name="Обычный 8" xfId="187"/>
    <cellStyle name="Обычный 8 2" xfId="188"/>
    <cellStyle name="Обычный 8 3" xfId="189"/>
    <cellStyle name="Обычный 8 3 2" xfId="190"/>
    <cellStyle name="Обычный 8 4" xfId="191"/>
    <cellStyle name="Обычный 9" xfId="192"/>
    <cellStyle name="Обычный 9 2" xfId="193"/>
    <cellStyle name="Обычный 9 2 2" xfId="194"/>
    <cellStyle name="Обычный 9 3" xfId="1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topLeftCell="A16" zoomScaleNormal="100" workbookViewId="0">
      <selection activeCell="E10" sqref="E10"/>
    </sheetView>
  </sheetViews>
  <sheetFormatPr defaultRowHeight="15" x14ac:dyDescent="0.25"/>
  <cols>
    <col min="1" max="1" width="50.5703125" customWidth="1"/>
    <col min="2" max="2" width="17.42578125" customWidth="1"/>
    <col min="3" max="3" width="26.7109375" customWidth="1"/>
    <col min="4" max="4" width="17.28515625" customWidth="1"/>
    <col min="5" max="5" width="18.140625" customWidth="1"/>
    <col min="6" max="6" width="19" customWidth="1"/>
    <col min="7" max="7" width="20.5703125" customWidth="1"/>
    <col min="8" max="8" width="17.140625" style="8" customWidth="1"/>
    <col min="9" max="9" width="17.7109375" customWidth="1"/>
    <col min="10" max="10" width="12" customWidth="1"/>
  </cols>
  <sheetData>
    <row r="1" spans="1:9" x14ac:dyDescent="0.25">
      <c r="A1" s="17" t="s">
        <v>0</v>
      </c>
      <c r="B1" s="1" t="s">
        <v>41</v>
      </c>
      <c r="C1" s="1"/>
      <c r="D1" s="1"/>
      <c r="E1" s="1"/>
      <c r="F1" s="9"/>
      <c r="G1" s="9"/>
      <c r="H1" s="10"/>
      <c r="I1" s="9"/>
    </row>
    <row r="2" spans="1:9" x14ac:dyDescent="0.25">
      <c r="A2" s="17" t="s">
        <v>1</v>
      </c>
      <c r="B2" s="18" t="s">
        <v>43</v>
      </c>
      <c r="C2" s="1"/>
      <c r="D2" s="1"/>
      <c r="E2" s="1"/>
      <c r="F2" s="9"/>
      <c r="G2" s="9"/>
      <c r="H2" s="10"/>
      <c r="I2" s="9"/>
    </row>
    <row r="3" spans="1:9" x14ac:dyDescent="0.25">
      <c r="A3" s="9"/>
      <c r="B3" s="9"/>
      <c r="C3" s="9"/>
      <c r="D3" s="9"/>
      <c r="E3" s="9"/>
      <c r="F3" s="9"/>
      <c r="G3" s="9"/>
      <c r="H3" s="10"/>
      <c r="I3" s="9"/>
    </row>
    <row r="4" spans="1:9" x14ac:dyDescent="0.25">
      <c r="A4" s="11" t="s">
        <v>2</v>
      </c>
      <c r="B4" s="11"/>
      <c r="C4" s="11"/>
      <c r="D4" s="11"/>
      <c r="E4" s="11"/>
      <c r="F4" s="11"/>
      <c r="G4" s="9"/>
      <c r="H4" s="10"/>
      <c r="I4" s="9"/>
    </row>
    <row r="5" spans="1:9" ht="30" x14ac:dyDescent="0.25">
      <c r="A5" s="15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9"/>
      <c r="H5" s="10"/>
      <c r="I5" s="9"/>
    </row>
    <row r="6" spans="1:9" x14ac:dyDescent="0.25">
      <c r="A6" s="6">
        <v>1</v>
      </c>
      <c r="B6" s="6">
        <v>2</v>
      </c>
      <c r="C6" s="6">
        <v>4</v>
      </c>
      <c r="D6" s="6">
        <v>5</v>
      </c>
      <c r="E6" s="6">
        <v>6</v>
      </c>
      <c r="F6" s="6">
        <v>7</v>
      </c>
      <c r="G6" s="9"/>
      <c r="H6" s="10"/>
      <c r="I6" s="9"/>
    </row>
    <row r="7" spans="1:9" s="5" customFormat="1" x14ac:dyDescent="0.25">
      <c r="A7" s="3" t="s">
        <v>9</v>
      </c>
      <c r="B7" s="4">
        <f>SUM(B8:B9)</f>
        <v>129971.1</v>
      </c>
      <c r="C7" s="4">
        <f>SUM(C8:C9)</f>
        <v>0</v>
      </c>
      <c r="D7" s="4">
        <f>D8+D9</f>
        <v>129971.1</v>
      </c>
      <c r="E7" s="4">
        <f>E8+E9</f>
        <v>124590.90000000001</v>
      </c>
      <c r="F7" s="4">
        <f>AVERAGE(F8:F9)</f>
        <v>0.96072482478602994</v>
      </c>
      <c r="G7" s="11"/>
      <c r="H7" s="12"/>
      <c r="I7" s="11"/>
    </row>
    <row r="8" spans="1:9" x14ac:dyDescent="0.25">
      <c r="A8" s="1" t="s">
        <v>10</v>
      </c>
      <c r="B8" s="2">
        <f>64782.12+13199.88+360.96+226.14</f>
        <v>78569.100000000006</v>
      </c>
      <c r="C8" s="1">
        <v>0</v>
      </c>
      <c r="D8" s="2">
        <f>B8+C8</f>
        <v>78569.100000000006</v>
      </c>
      <c r="E8" s="2">
        <f>63186.25+11034.02+291.24+174.83</f>
        <v>74686.340000000011</v>
      </c>
      <c r="F8" s="2">
        <f>E8/D8</f>
        <v>0.95058158996348441</v>
      </c>
      <c r="G8" s="9"/>
      <c r="H8" s="24">
        <f>E8-D8</f>
        <v>-3882.7599999999948</v>
      </c>
      <c r="I8" s="9"/>
    </row>
    <row r="9" spans="1:9" x14ac:dyDescent="0.25">
      <c r="A9" s="1" t="s">
        <v>11</v>
      </c>
      <c r="B9" s="2">
        <v>51402</v>
      </c>
      <c r="C9" s="1">
        <v>0</v>
      </c>
      <c r="D9" s="2">
        <f>B9+C9</f>
        <v>51402</v>
      </c>
      <c r="E9" s="2">
        <v>49904.56</v>
      </c>
      <c r="F9" s="2">
        <f>E9/D9</f>
        <v>0.97086805960857547</v>
      </c>
      <c r="G9" s="9"/>
      <c r="H9" s="24">
        <f>E9-D9</f>
        <v>-1497.4400000000023</v>
      </c>
      <c r="I9" s="9"/>
    </row>
    <row r="10" spans="1:9" s="5" customFormat="1" x14ac:dyDescent="0.25">
      <c r="A10" s="3" t="s">
        <v>12</v>
      </c>
      <c r="B10" s="4">
        <f>SUM(B11:B12)</f>
        <v>0</v>
      </c>
      <c r="C10" s="4">
        <f>SUM(C11:C12)</f>
        <v>0</v>
      </c>
      <c r="D10" s="4">
        <f>D11+D12</f>
        <v>0</v>
      </c>
      <c r="E10" s="4">
        <f>SUM(E11:E12)</f>
        <v>37328.32</v>
      </c>
      <c r="F10" s="4">
        <v>0</v>
      </c>
      <c r="G10" s="11"/>
      <c r="H10" s="12"/>
      <c r="I10" s="11"/>
    </row>
    <row r="11" spans="1:9" x14ac:dyDescent="0.25">
      <c r="A11" s="1" t="s">
        <v>24</v>
      </c>
      <c r="B11" s="2">
        <v>0</v>
      </c>
      <c r="C11" s="2">
        <v>0</v>
      </c>
      <c r="D11" s="2">
        <f>B11+C11</f>
        <v>0</v>
      </c>
      <c r="E11" s="2">
        <f>37328.32</f>
        <v>37328.32</v>
      </c>
      <c r="F11" s="2">
        <v>0</v>
      </c>
      <c r="G11" s="9"/>
      <c r="H11" s="10"/>
      <c r="I11" s="9"/>
    </row>
    <row r="12" spans="1:9" x14ac:dyDescent="0.25">
      <c r="A12" s="1" t="s">
        <v>32</v>
      </c>
      <c r="B12" s="2">
        <v>0</v>
      </c>
      <c r="C12" s="2">
        <v>0</v>
      </c>
      <c r="D12" s="2">
        <f>B12+C12</f>
        <v>0</v>
      </c>
      <c r="E12" s="2">
        <v>0</v>
      </c>
      <c r="F12" s="2">
        <v>0</v>
      </c>
      <c r="G12" s="9"/>
      <c r="H12" s="10"/>
      <c r="I12" s="9"/>
    </row>
    <row r="13" spans="1:9" x14ac:dyDescent="0.25">
      <c r="A13" s="1" t="s">
        <v>39</v>
      </c>
      <c r="B13" s="2">
        <v>0</v>
      </c>
      <c r="C13" s="2">
        <v>0</v>
      </c>
      <c r="D13" s="2">
        <f>B13+C13</f>
        <v>0</v>
      </c>
      <c r="E13" s="2">
        <v>0</v>
      </c>
      <c r="F13" s="2">
        <v>0</v>
      </c>
      <c r="G13" s="9"/>
      <c r="H13" s="10"/>
      <c r="I13" s="9"/>
    </row>
    <row r="14" spans="1:9" s="5" customFormat="1" x14ac:dyDescent="0.25">
      <c r="A14" s="3" t="s">
        <v>13</v>
      </c>
      <c r="B14" s="4">
        <f>SUM(B15:B17)</f>
        <v>0</v>
      </c>
      <c r="C14" s="4">
        <f>SUM(C15:C17)</f>
        <v>0</v>
      </c>
      <c r="D14" s="4">
        <f>D15+D16+D17</f>
        <v>0</v>
      </c>
      <c r="E14" s="4">
        <f>SUM(E15:E17)</f>
        <v>0</v>
      </c>
      <c r="F14" s="4">
        <f>AVERAGE(F15:F17)</f>
        <v>0</v>
      </c>
      <c r="G14" s="11"/>
      <c r="H14" s="12"/>
      <c r="I14" s="11"/>
    </row>
    <row r="15" spans="1:9" x14ac:dyDescent="0.25">
      <c r="A15" s="1" t="s">
        <v>24</v>
      </c>
      <c r="B15" s="2"/>
      <c r="C15" s="1"/>
      <c r="D15" s="2"/>
      <c r="E15" s="2"/>
      <c r="F15" s="2">
        <v>0</v>
      </c>
      <c r="G15" s="9"/>
      <c r="H15" s="10"/>
      <c r="I15" s="9"/>
    </row>
    <row r="16" spans="1:9" x14ac:dyDescent="0.25">
      <c r="A16" s="1" t="s">
        <v>32</v>
      </c>
      <c r="B16" s="2"/>
      <c r="C16" s="1"/>
      <c r="D16" s="2"/>
      <c r="E16" s="2"/>
      <c r="F16" s="2">
        <v>0</v>
      </c>
      <c r="G16" s="9"/>
      <c r="H16" s="10"/>
      <c r="I16" s="9"/>
    </row>
    <row r="17" spans="1:10" x14ac:dyDescent="0.25">
      <c r="A17" s="1" t="s">
        <v>26</v>
      </c>
      <c r="B17" s="2"/>
      <c r="C17" s="1"/>
      <c r="D17" s="2">
        <f>B17+C17</f>
        <v>0</v>
      </c>
      <c r="E17" s="2"/>
      <c r="F17" s="2">
        <v>0</v>
      </c>
      <c r="G17" s="9"/>
      <c r="H17" s="10"/>
      <c r="I17" s="9"/>
    </row>
    <row r="18" spans="1:10" s="5" customFormat="1" x14ac:dyDescent="0.25">
      <c r="A18" s="3" t="s">
        <v>14</v>
      </c>
      <c r="B18" s="4">
        <f>SUM(B7,B10,B14)+B13</f>
        <v>129971.1</v>
      </c>
      <c r="C18" s="4">
        <f>SUM(C7,C10,C14)</f>
        <v>0</v>
      </c>
      <c r="D18" s="4">
        <f>D7+D10+D14+D13</f>
        <v>129971.1</v>
      </c>
      <c r="E18" s="4">
        <f>SUM(E7,E10,E14)+E13</f>
        <v>161919.22</v>
      </c>
      <c r="F18" s="4">
        <f>E18/D18</f>
        <v>1.2458094145544663</v>
      </c>
      <c r="G18" s="11"/>
      <c r="H18" s="12"/>
      <c r="I18" s="11"/>
      <c r="J18" s="23">
        <f>D18-E18</f>
        <v>-31948.119999999995</v>
      </c>
    </row>
    <row r="19" spans="1:10" s="5" customFormat="1" x14ac:dyDescent="0.25">
      <c r="A19" s="11"/>
      <c r="B19" s="13"/>
      <c r="C19" s="13"/>
      <c r="D19" s="13"/>
      <c r="E19" s="13"/>
      <c r="F19" s="13"/>
      <c r="I19" s="11"/>
    </row>
    <row r="20" spans="1:10" x14ac:dyDescent="0.25">
      <c r="A20" s="12" t="s">
        <v>15</v>
      </c>
      <c r="B20" s="12"/>
      <c r="C20" s="12"/>
      <c r="D20" s="12"/>
      <c r="E20" s="12"/>
      <c r="F20" s="9"/>
      <c r="G20" s="12" t="s">
        <v>28</v>
      </c>
      <c r="H20" s="9"/>
    </row>
    <row r="21" spans="1:10" ht="30" x14ac:dyDescent="0.25">
      <c r="A21" s="15" t="s">
        <v>16</v>
      </c>
      <c r="B21" s="15" t="s">
        <v>20</v>
      </c>
      <c r="C21" s="15" t="s">
        <v>17</v>
      </c>
      <c r="D21" s="15" t="s">
        <v>18</v>
      </c>
      <c r="E21" s="9"/>
      <c r="F21" s="7" t="s">
        <v>27</v>
      </c>
      <c r="G21" s="2">
        <v>-58969.72</v>
      </c>
      <c r="H21"/>
    </row>
    <row r="22" spans="1:10" ht="24.75" customHeight="1" x14ac:dyDescent="0.25">
      <c r="A22" s="1" t="s">
        <v>19</v>
      </c>
      <c r="B22" s="14">
        <f>E12+E16</f>
        <v>0</v>
      </c>
      <c r="C22" s="2">
        <f>B22-(D12+D16)</f>
        <v>0</v>
      </c>
      <c r="D22" s="1"/>
      <c r="E22" s="9"/>
      <c r="F22" s="7" t="s">
        <v>21</v>
      </c>
      <c r="G22" s="2">
        <f>E18</f>
        <v>161919.22</v>
      </c>
      <c r="H22"/>
    </row>
    <row r="23" spans="1:10" ht="26.25" customHeight="1" x14ac:dyDescent="0.25">
      <c r="A23" s="1" t="s">
        <v>25</v>
      </c>
      <c r="B23" s="14">
        <f>E11+E15</f>
        <v>37328.32</v>
      </c>
      <c r="C23" s="2">
        <f>B23-(D11+D15)</f>
        <v>37328.32</v>
      </c>
      <c r="D23" s="1"/>
      <c r="E23" s="9"/>
      <c r="F23" s="7" t="s">
        <v>20</v>
      </c>
      <c r="G23" s="2">
        <f>B31</f>
        <v>161919.22</v>
      </c>
      <c r="H23"/>
    </row>
    <row r="24" spans="1:10" ht="59.25" customHeight="1" x14ac:dyDescent="0.25">
      <c r="A24" s="1" t="s">
        <v>10</v>
      </c>
      <c r="B24" s="14">
        <f>E8-15417.45</f>
        <v>59268.890000000014</v>
      </c>
      <c r="C24" s="25">
        <f>B24+B25+B26-D8-D9</f>
        <v>-5380.1999999999971</v>
      </c>
      <c r="D24" s="1"/>
      <c r="E24" s="9"/>
      <c r="F24" s="7" t="s">
        <v>36</v>
      </c>
      <c r="G24" s="2">
        <f>C31</f>
        <v>31948.120000000003</v>
      </c>
      <c r="H24"/>
    </row>
    <row r="25" spans="1:10" ht="27" customHeight="1" x14ac:dyDescent="0.25">
      <c r="A25" s="1" t="s">
        <v>11</v>
      </c>
      <c r="B25" s="14">
        <f>E9-10030.82</f>
        <v>39873.74</v>
      </c>
      <c r="C25" s="26"/>
      <c r="D25" s="1"/>
      <c r="E25" s="9"/>
      <c r="F25" s="7" t="s">
        <v>37</v>
      </c>
      <c r="G25" s="2">
        <f>G21+G24</f>
        <v>-27021.599999999999</v>
      </c>
      <c r="H25"/>
    </row>
    <row r="26" spans="1:10" ht="28.5" customHeight="1" x14ac:dyDescent="0.25">
      <c r="A26" s="1" t="s">
        <v>22</v>
      </c>
      <c r="B26" s="14">
        <f>15417.45+10030.82</f>
        <v>25448.27</v>
      </c>
      <c r="C26" s="27"/>
      <c r="D26" s="1"/>
      <c r="E26" s="9"/>
      <c r="F26" s="7" t="s">
        <v>40</v>
      </c>
      <c r="G26" s="2">
        <f>-743.23+946.12</f>
        <v>202.89</v>
      </c>
      <c r="H26"/>
    </row>
    <row r="27" spans="1:10" ht="28.5" customHeight="1" x14ac:dyDescent="0.25">
      <c r="A27" s="1" t="s">
        <v>39</v>
      </c>
      <c r="B27" s="14">
        <f>E13</f>
        <v>0</v>
      </c>
      <c r="C27" s="20">
        <f>B27-D13</f>
        <v>0</v>
      </c>
      <c r="D27" s="1"/>
      <c r="E27" s="9"/>
      <c r="F27" s="30" t="s">
        <v>38</v>
      </c>
      <c r="G27" s="32">
        <f>G25+G26</f>
        <v>-26818.71</v>
      </c>
      <c r="H27"/>
    </row>
    <row r="28" spans="1:10" x14ac:dyDescent="0.25">
      <c r="A28" s="3" t="s">
        <v>13</v>
      </c>
      <c r="B28" s="4">
        <f>B29+B30</f>
        <v>0</v>
      </c>
      <c r="C28" s="20">
        <f>B28-D17</f>
        <v>0</v>
      </c>
      <c r="D28" s="1" t="s">
        <v>42</v>
      </c>
      <c r="E28" s="9"/>
      <c r="F28" s="31"/>
      <c r="G28" s="33"/>
      <c r="H28"/>
    </row>
    <row r="29" spans="1:10" x14ac:dyDescent="0.25">
      <c r="A29" s="21" t="s">
        <v>33</v>
      </c>
      <c r="B29" s="1"/>
      <c r="C29" s="28"/>
      <c r="D29" s="1"/>
      <c r="E29" s="9"/>
      <c r="F29" s="10"/>
      <c r="G29" s="9"/>
      <c r="H29"/>
    </row>
    <row r="30" spans="1:10" x14ac:dyDescent="0.25">
      <c r="A30" s="21" t="s">
        <v>34</v>
      </c>
      <c r="B30" s="1"/>
      <c r="C30" s="29"/>
      <c r="D30" s="1"/>
      <c r="E30" s="9"/>
      <c r="F30" s="10"/>
      <c r="G30" s="9"/>
      <c r="H30"/>
    </row>
    <row r="31" spans="1:10" x14ac:dyDescent="0.25">
      <c r="A31" s="22" t="s">
        <v>35</v>
      </c>
      <c r="B31" s="2">
        <f>SUM(B22:B30)-B30-B29</f>
        <v>161919.22</v>
      </c>
      <c r="C31" s="2">
        <f>C22+C23+C24+C28+C25+C26+C27</f>
        <v>31948.120000000003</v>
      </c>
      <c r="D31" s="1"/>
      <c r="E31" s="9"/>
      <c r="F31" s="10"/>
      <c r="G31" s="9"/>
      <c r="H31"/>
    </row>
    <row r="32" spans="1:10" ht="23.25" customHeight="1" x14ac:dyDescent="0.25">
      <c r="A32" s="16" t="s">
        <v>29</v>
      </c>
      <c r="B32" s="9"/>
      <c r="C32" s="9"/>
      <c r="D32" s="9"/>
      <c r="E32" s="9"/>
      <c r="F32" s="9" t="s">
        <v>23</v>
      </c>
      <c r="G32" s="9"/>
      <c r="H32" s="9"/>
    </row>
    <row r="33" spans="1:9" x14ac:dyDescent="0.25">
      <c r="A33" s="9"/>
      <c r="B33" s="9"/>
      <c r="C33" s="9"/>
      <c r="D33" s="9"/>
      <c r="E33" s="9"/>
      <c r="F33" s="9"/>
      <c r="G33" s="9"/>
      <c r="H33" s="10"/>
    </row>
    <row r="34" spans="1:9" x14ac:dyDescent="0.25">
      <c r="A34" s="16" t="s">
        <v>30</v>
      </c>
      <c r="B34" s="9"/>
      <c r="C34" s="9"/>
      <c r="D34" s="9"/>
      <c r="E34" s="9"/>
      <c r="F34" s="9" t="s">
        <v>31</v>
      </c>
      <c r="G34" s="9"/>
      <c r="H34" s="10"/>
      <c r="I34" s="9"/>
    </row>
    <row r="35" spans="1:9" x14ac:dyDescent="0.25">
      <c r="A35" s="9"/>
      <c r="B35" s="9"/>
      <c r="C35" s="9"/>
      <c r="D35" s="9"/>
      <c r="E35" s="9"/>
      <c r="F35" s="9"/>
      <c r="G35" s="9"/>
      <c r="H35" s="10"/>
      <c r="I35" s="9"/>
    </row>
    <row r="36" spans="1:9" x14ac:dyDescent="0.25">
      <c r="A36" s="9"/>
      <c r="B36" s="9"/>
      <c r="C36" s="9"/>
      <c r="D36" s="9"/>
      <c r="E36" s="9"/>
      <c r="F36" s="9"/>
      <c r="I36" s="9"/>
    </row>
    <row r="39" spans="1:9" x14ac:dyDescent="0.25">
      <c r="D39" s="19"/>
    </row>
  </sheetData>
  <mergeCells count="4">
    <mergeCell ref="C24:C26"/>
    <mergeCell ref="C29:C30"/>
    <mergeCell ref="F27:F28"/>
    <mergeCell ref="G27:G28"/>
  </mergeCells>
  <phoneticPr fontId="5" type="noConversion"/>
  <pageMargins left="0.39370078740157483" right="0.23622047244094491" top="0.6692913385826772" bottom="0.74803149606299213" header="0.31496062992125984" footer="0.31496062992125984"/>
  <pageSetup paperSize="9" scale="7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</vt:lpstr>
      <vt:lpstr>'2018'!Область_печати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2016-03-28T06:58:12Z</cp:lastPrinted>
  <dcterms:created xsi:type="dcterms:W3CDTF">2006-09-28T05:33:49Z</dcterms:created>
  <dcterms:modified xsi:type="dcterms:W3CDTF">2019-03-14T09:39:31Z</dcterms:modified>
</cp:coreProperties>
</file>